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MES Master\"/>
    </mc:Choice>
  </mc:AlternateContent>
  <xr:revisionPtr revIDLastSave="0" documentId="8_{61F93418-1754-41E4-9FA0-6B83E80BEB00}" xr6:coauthVersionLast="47" xr6:coauthVersionMax="47" xr10:uidLastSave="{00000000-0000-0000-0000-000000000000}"/>
  <bookViews>
    <workbookView xWindow="-108" yWindow="-108" windowWidth="23256" windowHeight="12456" xr2:uid="{D37D332A-88DF-46B7-AB56-16B079311188}"/>
  </bookViews>
  <sheets>
    <sheet name="Inventory " sheetId="1" r:id="rId1"/>
  </sheets>
  <definedNames>
    <definedName name="Table">'Inventory '!$E$6:$J$15</definedName>
    <definedName name="Table1">'Inventory '!$F$6:$J$15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6" i="1" l="1"/>
  <c r="AI16" i="1"/>
  <c r="AL7" i="1"/>
  <c r="R9" i="1"/>
  <c r="R13" i="1"/>
  <c r="Z9" i="1"/>
  <c r="Z13" i="1"/>
  <c r="Z7" i="1"/>
  <c r="P7" i="1"/>
  <c r="R7" i="1" s="1"/>
  <c r="P8" i="1"/>
  <c r="R8" i="1" s="1"/>
  <c r="P9" i="1"/>
  <c r="P10" i="1"/>
  <c r="R10" i="1" s="1"/>
  <c r="P11" i="1"/>
  <c r="R11" i="1" s="1"/>
  <c r="P12" i="1"/>
  <c r="R12" i="1" s="1"/>
  <c r="P13" i="1"/>
  <c r="P14" i="1"/>
  <c r="R14" i="1" s="1"/>
  <c r="P15" i="1"/>
  <c r="R15" i="1" s="1"/>
  <c r="O7" i="1"/>
  <c r="O8" i="1"/>
  <c r="O9" i="1"/>
  <c r="O10" i="1"/>
  <c r="O11" i="1"/>
  <c r="O12" i="1"/>
  <c r="O13" i="1"/>
  <c r="O14" i="1"/>
  <c r="O15" i="1"/>
  <c r="P6" i="1"/>
  <c r="R6" i="1" s="1"/>
  <c r="O6" i="1"/>
  <c r="W7" i="1"/>
  <c r="W8" i="1"/>
  <c r="W9" i="1"/>
  <c r="W10" i="1"/>
  <c r="W11" i="1"/>
  <c r="W12" i="1"/>
  <c r="W13" i="1"/>
  <c r="W14" i="1"/>
  <c r="W15" i="1"/>
  <c r="W6" i="1"/>
  <c r="X7" i="1"/>
  <c r="X8" i="1"/>
  <c r="Z8" i="1" s="1"/>
  <c r="X9" i="1"/>
  <c r="X10" i="1"/>
  <c r="Z10" i="1" s="1"/>
  <c r="X11" i="1"/>
  <c r="Z11" i="1" s="1"/>
  <c r="X12" i="1"/>
  <c r="Z12" i="1" s="1"/>
  <c r="X13" i="1"/>
  <c r="X14" i="1"/>
  <c r="Z14" i="1" s="1"/>
  <c r="X15" i="1"/>
  <c r="Z15" i="1" s="1"/>
  <c r="X6" i="1"/>
  <c r="Z6" i="1" s="1"/>
  <c r="AI7" i="1"/>
  <c r="AJ7" i="1" s="1"/>
  <c r="AK7" i="1" s="1"/>
  <c r="AI8" i="1"/>
  <c r="AI9" i="1"/>
  <c r="AI10" i="1"/>
  <c r="AI11" i="1"/>
  <c r="AI12" i="1"/>
  <c r="AI13" i="1"/>
  <c r="AI14" i="1"/>
  <c r="AI15" i="1"/>
  <c r="AI6" i="1"/>
  <c r="AH7" i="1"/>
  <c r="AH8" i="1"/>
  <c r="AH9" i="1"/>
  <c r="AH10" i="1"/>
  <c r="AH11" i="1"/>
  <c r="AH12" i="1"/>
  <c r="AH13" i="1"/>
  <c r="AH14" i="1"/>
  <c r="AH15" i="1"/>
  <c r="AH6" i="1"/>
  <c r="AH16" i="1" s="1"/>
  <c r="J7" i="1"/>
  <c r="J8" i="1"/>
  <c r="J9" i="1"/>
  <c r="J10" i="1"/>
  <c r="J11" i="1"/>
  <c r="J12" i="1"/>
  <c r="J13" i="1"/>
  <c r="J14" i="1"/>
  <c r="J15" i="1"/>
  <c r="J6" i="1"/>
  <c r="AJ6" i="1" l="1"/>
  <c r="AJ12" i="1"/>
  <c r="AJ8" i="1"/>
  <c r="AJ15" i="1"/>
  <c r="AJ11" i="1"/>
  <c r="AJ14" i="1"/>
  <c r="AJ10" i="1"/>
  <c r="AJ13" i="1"/>
  <c r="AJ9" i="1"/>
  <c r="J16" i="1"/>
  <c r="AK10" i="1" l="1"/>
  <c r="AL10" i="1"/>
  <c r="AK8" i="1"/>
  <c r="AL8" i="1"/>
  <c r="AK15" i="1"/>
  <c r="AL15" i="1"/>
  <c r="AK14" i="1"/>
  <c r="AL14" i="1"/>
  <c r="AK12" i="1"/>
  <c r="AL12" i="1"/>
  <c r="AK13" i="1"/>
  <c r="AL13" i="1"/>
  <c r="AK9" i="1"/>
  <c r="AL9" i="1"/>
  <c r="AK11" i="1"/>
  <c r="AL11" i="1"/>
  <c r="AK6" i="1"/>
  <c r="AL6" i="1"/>
  <c r="AJ16" i="1"/>
  <c r="AK16" i="1"/>
</calcChain>
</file>

<file path=xl/sharedStrings.xml><?xml version="1.0" encoding="utf-8"?>
<sst xmlns="http://schemas.openxmlformats.org/spreadsheetml/2006/main" count="79" uniqueCount="42">
  <si>
    <t>Sl.NO</t>
  </si>
  <si>
    <t xml:space="preserve">Item_Code </t>
  </si>
  <si>
    <t xml:space="preserve">Item_Name </t>
  </si>
  <si>
    <t xml:space="preserve">Price/Unit </t>
  </si>
  <si>
    <t xml:space="preserve">Units </t>
  </si>
  <si>
    <t xml:space="preserve">Total Stock Values </t>
  </si>
  <si>
    <t>SP001</t>
  </si>
  <si>
    <t>SP002</t>
  </si>
  <si>
    <t>SP003</t>
  </si>
  <si>
    <t>SP004</t>
  </si>
  <si>
    <t>SP005</t>
  </si>
  <si>
    <t>SP006</t>
  </si>
  <si>
    <t>SP007</t>
  </si>
  <si>
    <t>SP008</t>
  </si>
  <si>
    <t>SP009</t>
  </si>
  <si>
    <t>SP010</t>
  </si>
  <si>
    <t xml:space="preserve">Truck Tyre </t>
  </si>
  <si>
    <t xml:space="preserve">R 14 Tyre </t>
  </si>
  <si>
    <t xml:space="preserve">R 15 Tyre </t>
  </si>
  <si>
    <t>R 16 Tyre</t>
  </si>
  <si>
    <t xml:space="preserve">R 17 Tyre </t>
  </si>
  <si>
    <t xml:space="preserve">R 22 Tyre </t>
  </si>
  <si>
    <t xml:space="preserve">Engine Belt </t>
  </si>
  <si>
    <t xml:space="preserve">Oil Filter </t>
  </si>
  <si>
    <t xml:space="preserve">Disel Filter </t>
  </si>
  <si>
    <t xml:space="preserve">Air Filter </t>
  </si>
  <si>
    <t xml:space="preserve">Total </t>
  </si>
  <si>
    <t xml:space="preserve">Opening Stock </t>
  </si>
  <si>
    <t xml:space="preserve">Purchase/ Stock in </t>
  </si>
  <si>
    <t xml:space="preserve">Sl.No </t>
  </si>
  <si>
    <t xml:space="preserve">Date </t>
  </si>
  <si>
    <t xml:space="preserve">Item_code </t>
  </si>
  <si>
    <t xml:space="preserve">price/unit </t>
  </si>
  <si>
    <t xml:space="preserve">units </t>
  </si>
  <si>
    <t xml:space="preserve">Total Stock Value </t>
  </si>
  <si>
    <t xml:space="preserve">Closing Stock / Current Status of Stock </t>
  </si>
  <si>
    <t xml:space="preserve">Opening Stock  </t>
  </si>
  <si>
    <t xml:space="preserve">Purchase </t>
  </si>
  <si>
    <t xml:space="preserve">Sales </t>
  </si>
  <si>
    <t xml:space="preserve">Closing </t>
  </si>
  <si>
    <t xml:space="preserve">Sales / Stock in </t>
  </si>
  <si>
    <t xml:space="preserve">Reorder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</si>
</sst>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55A4-988B-4BF7-A1C3-718160FF8AD3}">
  <dimension ref="E2:AL16"/>
  <sheetViews>
    <sheetView tabSelected="1" topLeftCell="I1" zoomScaleNormal="100" workbookViewId="0">
      <selection activeCell="U7" sqref="U7"/>
    </sheetView>
  </sheetViews>
  <sheetFormatPr defaultRowHeight="14.4" x14ac:dyDescent="0.3"/>
  <cols>
    <col min="6" max="6" width="10.44140625" bestFit="1" customWidth="1"/>
    <col min="7" max="7" width="11.109375" bestFit="1" customWidth="1"/>
    <col min="8" max="8" width="9.6640625" bestFit="1" customWidth="1"/>
    <col min="10" max="10" width="16.44140625" bestFit="1" customWidth="1"/>
    <col min="13" max="13" width="10.33203125" bestFit="1" customWidth="1"/>
    <col min="14" max="14" width="10.44140625" bestFit="1" customWidth="1"/>
    <col min="15" max="15" width="11.33203125" bestFit="1" customWidth="1"/>
    <col min="16" max="16" width="9.77734375" bestFit="1" customWidth="1"/>
    <col min="18" max="18" width="16.109375" bestFit="1" customWidth="1"/>
    <col min="21" max="21" width="10.33203125" bestFit="1" customWidth="1"/>
    <col min="22" max="22" width="10.44140625" bestFit="1" customWidth="1"/>
    <col min="23" max="23" width="11.33203125" bestFit="1" customWidth="1"/>
    <col min="24" max="24" width="9.77734375" bestFit="1" customWidth="1"/>
    <col min="26" max="26" width="16.109375" bestFit="1" customWidth="1"/>
    <col min="30" max="30" width="10.6640625" bestFit="1" customWidth="1"/>
    <col min="31" max="31" width="11.33203125" bestFit="1" customWidth="1"/>
    <col min="32" max="32" width="10" bestFit="1" customWidth="1"/>
    <col min="33" max="33" width="14.21875" bestFit="1" customWidth="1"/>
    <col min="34" max="36" width="14.21875" customWidth="1"/>
    <col min="37" max="37" width="16.88671875" bestFit="1" customWidth="1"/>
    <col min="38" max="38" width="22.77734375" customWidth="1"/>
  </cols>
  <sheetData>
    <row r="2" spans="5:38" ht="15" thickBot="1" x14ac:dyDescent="0.35"/>
    <row r="3" spans="5:38" ht="14.4" customHeight="1" x14ac:dyDescent="0.3">
      <c r="E3" s="5" t="s">
        <v>27</v>
      </c>
      <c r="F3" s="6"/>
      <c r="G3" s="6"/>
      <c r="H3" s="6"/>
      <c r="I3" s="6"/>
      <c r="J3" s="7"/>
      <c r="L3" s="5" t="s">
        <v>28</v>
      </c>
      <c r="M3" s="6"/>
      <c r="N3" s="6"/>
      <c r="O3" s="6"/>
      <c r="P3" s="6"/>
      <c r="Q3" s="6"/>
      <c r="R3" s="7"/>
      <c r="T3" s="5" t="s">
        <v>40</v>
      </c>
      <c r="U3" s="6"/>
      <c r="V3" s="6"/>
      <c r="W3" s="6"/>
      <c r="X3" s="6"/>
      <c r="Y3" s="6"/>
      <c r="Z3" s="7"/>
      <c r="AC3" s="5" t="s">
        <v>35</v>
      </c>
      <c r="AD3" s="6"/>
      <c r="AE3" s="6"/>
      <c r="AF3" s="6"/>
      <c r="AG3" s="6"/>
      <c r="AH3" s="6"/>
      <c r="AI3" s="6"/>
      <c r="AJ3" s="6"/>
      <c r="AK3" s="7"/>
    </row>
    <row r="4" spans="5:38" ht="15" customHeight="1" thickBot="1" x14ac:dyDescent="0.35">
      <c r="E4" s="8"/>
      <c r="F4" s="9"/>
      <c r="G4" s="9"/>
      <c r="H4" s="9"/>
      <c r="I4" s="9"/>
      <c r="J4" s="10"/>
      <c r="L4" s="8"/>
      <c r="M4" s="9"/>
      <c r="N4" s="9"/>
      <c r="O4" s="9"/>
      <c r="P4" s="9"/>
      <c r="Q4" s="9"/>
      <c r="R4" s="10"/>
      <c r="T4" s="8"/>
      <c r="U4" s="9"/>
      <c r="V4" s="9"/>
      <c r="W4" s="9"/>
      <c r="X4" s="9"/>
      <c r="Y4" s="9"/>
      <c r="Z4" s="10"/>
      <c r="AC4" s="8"/>
      <c r="AD4" s="9"/>
      <c r="AE4" s="9"/>
      <c r="AF4" s="9"/>
      <c r="AG4" s="9"/>
      <c r="AH4" s="9"/>
      <c r="AI4" s="9"/>
      <c r="AJ4" s="9"/>
      <c r="AK4" s="10"/>
    </row>
    <row r="5" spans="5:38" ht="25.05" customHeight="1" x14ac:dyDescent="0.3">
      <c r="E5" s="4" t="s">
        <v>0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5</v>
      </c>
      <c r="L5" s="4" t="s">
        <v>29</v>
      </c>
      <c r="M5" s="4" t="s">
        <v>30</v>
      </c>
      <c r="N5" s="4" t="s">
        <v>31</v>
      </c>
      <c r="O5" s="4" t="s">
        <v>2</v>
      </c>
      <c r="P5" s="4" t="s">
        <v>32</v>
      </c>
      <c r="Q5" s="4" t="s">
        <v>33</v>
      </c>
      <c r="R5" s="4" t="s">
        <v>34</v>
      </c>
      <c r="T5" s="4" t="s">
        <v>29</v>
      </c>
      <c r="U5" s="4" t="s">
        <v>30</v>
      </c>
      <c r="V5" s="4" t="s">
        <v>31</v>
      </c>
      <c r="W5" s="4" t="s">
        <v>2</v>
      </c>
      <c r="X5" s="4" t="s">
        <v>32</v>
      </c>
      <c r="Y5" s="4" t="s">
        <v>33</v>
      </c>
      <c r="Z5" s="4" t="s">
        <v>34</v>
      </c>
      <c r="AC5" s="4" t="s">
        <v>0</v>
      </c>
      <c r="AD5" s="4" t="s">
        <v>1</v>
      </c>
      <c r="AE5" s="4" t="s">
        <v>2</v>
      </c>
      <c r="AF5" s="4" t="s">
        <v>3</v>
      </c>
      <c r="AG5" s="4" t="s">
        <v>36</v>
      </c>
      <c r="AH5" s="4" t="s">
        <v>37</v>
      </c>
      <c r="AI5" s="4" t="s">
        <v>38</v>
      </c>
      <c r="AJ5" s="4" t="s">
        <v>39</v>
      </c>
      <c r="AK5" s="12" t="s">
        <v>5</v>
      </c>
      <c r="AL5" s="13" t="s">
        <v>41</v>
      </c>
    </row>
    <row r="6" spans="5:38" ht="25.05" customHeight="1" x14ac:dyDescent="0.3">
      <c r="E6" s="2">
        <v>1</v>
      </c>
      <c r="F6" s="2" t="s">
        <v>6</v>
      </c>
      <c r="G6" s="2" t="s">
        <v>16</v>
      </c>
      <c r="H6" s="2">
        <v>8000</v>
      </c>
      <c r="I6" s="2">
        <v>20</v>
      </c>
      <c r="J6" s="2">
        <f>H6*I6</f>
        <v>160000</v>
      </c>
      <c r="L6" s="2">
        <v>1</v>
      </c>
      <c r="M6" s="11">
        <v>44826</v>
      </c>
      <c r="N6" s="2" t="s">
        <v>7</v>
      </c>
      <c r="O6" s="2" t="str">
        <f>IF(N6=0," ",VLOOKUP(N6,Table1,2,FALSE))</f>
        <v xml:space="preserve">R 14 Tyre </v>
      </c>
      <c r="P6" s="2">
        <f>IF(N6=0," ",VLOOKUP(N6,Table1,3,FALSE))</f>
        <v>3549</v>
      </c>
      <c r="Q6" s="2">
        <v>2</v>
      </c>
      <c r="R6" s="2">
        <f>IFERROR(Q6*P6,"")</f>
        <v>7098</v>
      </c>
      <c r="T6" s="2">
        <v>1</v>
      </c>
      <c r="U6" s="11">
        <v>44826</v>
      </c>
      <c r="V6" s="2" t="s">
        <v>8</v>
      </c>
      <c r="W6" s="2" t="str">
        <f>IF(V6=0," ",VLOOKUP(V6,Table1,2,FALSE))</f>
        <v xml:space="preserve">R 15 Tyre </v>
      </c>
      <c r="X6" s="2">
        <f>IF(V6=0," ",VLOOKUP(V6,Table1,3,FALSE))</f>
        <v>4587</v>
      </c>
      <c r="Y6" s="2">
        <v>2</v>
      </c>
      <c r="Z6" s="2">
        <f>Y6*X6</f>
        <v>9174</v>
      </c>
      <c r="AC6" s="2">
        <v>1</v>
      </c>
      <c r="AD6" s="2" t="s">
        <v>6</v>
      </c>
      <c r="AE6" s="2" t="s">
        <v>16</v>
      </c>
      <c r="AF6" s="2">
        <v>8000</v>
      </c>
      <c r="AG6" s="2">
        <v>20</v>
      </c>
      <c r="AH6" s="2">
        <f>SUMIFS($P$6:$P$15,$N$6:$N$15,AD6)</f>
        <v>0</v>
      </c>
      <c r="AI6" s="2">
        <f>SUMIFS($Y$6:$Y$15,$V$6:$V$15,AD6)</f>
        <v>0</v>
      </c>
      <c r="AJ6" s="2">
        <f>AG6+AH6-AI6</f>
        <v>20</v>
      </c>
      <c r="AK6" s="2">
        <f>AJ6*AF6</f>
        <v>160000</v>
      </c>
      <c r="AL6" s="14" t="str">
        <f>IF(AJ6&lt;=10,"Reorder","Available")</f>
        <v>Available</v>
      </c>
    </row>
    <row r="7" spans="5:38" ht="25.05" customHeight="1" x14ac:dyDescent="0.3">
      <c r="E7" s="2">
        <v>2</v>
      </c>
      <c r="F7" s="2" t="s">
        <v>7</v>
      </c>
      <c r="G7" s="2" t="s">
        <v>17</v>
      </c>
      <c r="H7" s="2">
        <v>3549</v>
      </c>
      <c r="I7" s="2">
        <v>30</v>
      </c>
      <c r="J7" s="2">
        <f t="shared" ref="J7:J15" si="0">H7*I7</f>
        <v>106470</v>
      </c>
      <c r="L7" s="2"/>
      <c r="M7" s="2"/>
      <c r="N7" s="2"/>
      <c r="O7" s="2" t="str">
        <f>IF(N7=0," ",VLOOKUP(N7,Table1,2,FALSE))</f>
        <v xml:space="preserve"> </v>
      </c>
      <c r="P7" s="2" t="str">
        <f>IF(N7=0," ",VLOOKUP(N7,Table1,3,FALSE))</f>
        <v xml:space="preserve"> </v>
      </c>
      <c r="Q7" s="2"/>
      <c r="R7" s="2" t="str">
        <f t="shared" ref="R7:R15" si="1">IFERROR(Q7*P7,"")</f>
        <v/>
      </c>
      <c r="T7" s="2">
        <v>2</v>
      </c>
      <c r="U7" s="11">
        <v>44833</v>
      </c>
      <c r="V7" s="2" t="s">
        <v>9</v>
      </c>
      <c r="W7" s="2" t="str">
        <f>IF(V7=0," ",VLOOKUP(V7,Table1,2,FALSE))</f>
        <v>R 16 Tyre</v>
      </c>
      <c r="X7" s="2">
        <f>IF(V7=0," ",VLOOKUP(V7,Table1,3,FALSE))</f>
        <v>5700</v>
      </c>
      <c r="Y7" s="2">
        <v>8</v>
      </c>
      <c r="Z7" s="2">
        <f t="shared" ref="Z7:Z15" si="2">Y7*X7</f>
        <v>45600</v>
      </c>
      <c r="AC7" s="2">
        <v>2</v>
      </c>
      <c r="AD7" s="2" t="s">
        <v>7</v>
      </c>
      <c r="AE7" s="2" t="s">
        <v>17</v>
      </c>
      <c r="AF7" s="2">
        <v>3549</v>
      </c>
      <c r="AG7" s="2">
        <v>30</v>
      </c>
      <c r="AH7" s="2">
        <f>SUMIFS($Q$6:$Q$15,$N$6:$N$15,AD7)</f>
        <v>2</v>
      </c>
      <c r="AI7" s="2">
        <f t="shared" ref="AI7:AI15" si="3">SUMIFS($Y$6:$Y$15,$V$6:$V$15,AD7)</f>
        <v>0</v>
      </c>
      <c r="AJ7" s="2">
        <f t="shared" ref="AJ7:AJ15" si="4">AG7+AH7-AI7</f>
        <v>32</v>
      </c>
      <c r="AK7" s="2">
        <f t="shared" ref="AK7:AK15" si="5">AJ7*AF7</f>
        <v>113568</v>
      </c>
      <c r="AL7" s="14" t="str">
        <f>IF(AJ7&lt;=10,"Reorder","Available")</f>
        <v>Available</v>
      </c>
    </row>
    <row r="8" spans="5:38" ht="25.05" customHeight="1" x14ac:dyDescent="0.3">
      <c r="E8" s="2">
        <v>3</v>
      </c>
      <c r="F8" s="2" t="s">
        <v>8</v>
      </c>
      <c r="G8" s="2" t="s">
        <v>18</v>
      </c>
      <c r="H8" s="2">
        <v>4587</v>
      </c>
      <c r="I8" s="2">
        <v>15</v>
      </c>
      <c r="J8" s="2">
        <f t="shared" si="0"/>
        <v>68805</v>
      </c>
      <c r="L8" s="2"/>
      <c r="M8" s="2"/>
      <c r="N8" s="2"/>
      <c r="O8" s="2" t="str">
        <f>IF(N8=0," ",VLOOKUP(N8,Table1,2,FALSE))</f>
        <v xml:space="preserve"> </v>
      </c>
      <c r="P8" s="2" t="str">
        <f>IF(N8=0," ",VLOOKUP(N8,Table1,3,FALSE))</f>
        <v xml:space="preserve"> </v>
      </c>
      <c r="Q8" s="2"/>
      <c r="R8" s="2" t="str">
        <f t="shared" si="1"/>
        <v/>
      </c>
      <c r="T8" s="2"/>
      <c r="U8" s="2"/>
      <c r="V8" s="2"/>
      <c r="W8" s="2" t="str">
        <f>IF(V8=0," ",VLOOKUP(V8,Table1,2,FALSE))</f>
        <v xml:space="preserve"> </v>
      </c>
      <c r="X8" s="2" t="str">
        <f>IF(V8=0," ",VLOOKUP(V8,Table1,3,FALSE))</f>
        <v xml:space="preserve"> </v>
      </c>
      <c r="Y8" s="2"/>
      <c r="Z8" s="2" t="str">
        <f>IFERROR(Y8*X8,"")</f>
        <v/>
      </c>
      <c r="AC8" s="2">
        <v>3</v>
      </c>
      <c r="AD8" s="2" t="s">
        <v>8</v>
      </c>
      <c r="AE8" s="2" t="s">
        <v>18</v>
      </c>
      <c r="AF8" s="2">
        <v>4587</v>
      </c>
      <c r="AG8" s="2">
        <v>15</v>
      </c>
      <c r="AH8" s="2">
        <f t="shared" ref="AH7:AH15" si="6">SUMIFS($P$6:$P$15,$N$6:$N$15,AD8)</f>
        <v>0</v>
      </c>
      <c r="AI8" s="2">
        <f t="shared" si="3"/>
        <v>2</v>
      </c>
      <c r="AJ8" s="2">
        <f t="shared" si="4"/>
        <v>13</v>
      </c>
      <c r="AK8" s="2">
        <f t="shared" si="5"/>
        <v>59631</v>
      </c>
      <c r="AL8" s="14" t="str">
        <f t="shared" ref="AL8:AL15" si="7">IF(AJ8&lt;=10,"Reorder","Available")</f>
        <v>Available</v>
      </c>
    </row>
    <row r="9" spans="5:38" ht="25.05" customHeight="1" x14ac:dyDescent="0.3">
      <c r="E9" s="2">
        <v>4</v>
      </c>
      <c r="F9" s="2" t="s">
        <v>9</v>
      </c>
      <c r="G9" s="2" t="s">
        <v>19</v>
      </c>
      <c r="H9" s="2">
        <v>5700</v>
      </c>
      <c r="I9" s="2">
        <v>17</v>
      </c>
      <c r="J9" s="2">
        <f t="shared" si="0"/>
        <v>96900</v>
      </c>
      <c r="L9" s="2"/>
      <c r="M9" s="2"/>
      <c r="N9" s="2"/>
      <c r="O9" s="2" t="str">
        <f>IF(N9=0," ",VLOOKUP(N9,Table1,2,FALSE))</f>
        <v xml:space="preserve"> </v>
      </c>
      <c r="P9" s="2" t="str">
        <f>IF(N9=0," ",VLOOKUP(N9,Table1,3,FALSE))</f>
        <v xml:space="preserve"> </v>
      </c>
      <c r="Q9" s="2"/>
      <c r="R9" s="2" t="str">
        <f t="shared" si="1"/>
        <v/>
      </c>
      <c r="T9" s="2"/>
      <c r="U9" s="2"/>
      <c r="V9" s="2"/>
      <c r="W9" s="2" t="str">
        <f>IF(V9=0," ",VLOOKUP(V9,Table1,2,FALSE))</f>
        <v xml:space="preserve"> </v>
      </c>
      <c r="X9" s="2" t="str">
        <f>IF(V9=0," ",VLOOKUP(V9,Table1,3,FALSE))</f>
        <v xml:space="preserve"> </v>
      </c>
      <c r="Y9" s="2"/>
      <c r="Z9" s="2" t="str">
        <f t="shared" ref="Z9:Z15" si="8">IFERROR(Y9*X9,"")</f>
        <v/>
      </c>
      <c r="AC9" s="2">
        <v>4</v>
      </c>
      <c r="AD9" s="2" t="s">
        <v>9</v>
      </c>
      <c r="AE9" s="2" t="s">
        <v>19</v>
      </c>
      <c r="AF9" s="2">
        <v>5700</v>
      </c>
      <c r="AG9" s="2">
        <v>17</v>
      </c>
      <c r="AH9" s="2">
        <f t="shared" si="6"/>
        <v>0</v>
      </c>
      <c r="AI9" s="2">
        <f t="shared" si="3"/>
        <v>8</v>
      </c>
      <c r="AJ9" s="2">
        <f t="shared" si="4"/>
        <v>9</v>
      </c>
      <c r="AK9" s="2">
        <f t="shared" si="5"/>
        <v>51300</v>
      </c>
      <c r="AL9" s="14" t="str">
        <f t="shared" si="7"/>
        <v>Reorder</v>
      </c>
    </row>
    <row r="10" spans="5:38" ht="25.05" customHeight="1" x14ac:dyDescent="0.3">
      <c r="E10" s="2">
        <v>5</v>
      </c>
      <c r="F10" s="2" t="s">
        <v>10</v>
      </c>
      <c r="G10" s="2" t="s">
        <v>20</v>
      </c>
      <c r="H10" s="2">
        <v>6700</v>
      </c>
      <c r="I10" s="2">
        <v>6</v>
      </c>
      <c r="J10" s="2">
        <f t="shared" si="0"/>
        <v>40200</v>
      </c>
      <c r="L10" s="2"/>
      <c r="M10" s="2"/>
      <c r="N10" s="2"/>
      <c r="O10" s="2" t="str">
        <f>IF(N10=0," ",VLOOKUP(N10,Table1,2,FALSE))</f>
        <v xml:space="preserve"> </v>
      </c>
      <c r="P10" s="2" t="str">
        <f>IF(N10=0," ",VLOOKUP(N10,Table1,3,FALSE))</f>
        <v xml:space="preserve"> </v>
      </c>
      <c r="Q10" s="2"/>
      <c r="R10" s="2" t="str">
        <f t="shared" si="1"/>
        <v/>
      </c>
      <c r="T10" s="2"/>
      <c r="U10" s="2"/>
      <c r="V10" s="2"/>
      <c r="W10" s="2" t="str">
        <f>IF(V10=0," ",VLOOKUP(V10,Table1,2,FALSE))</f>
        <v xml:space="preserve"> </v>
      </c>
      <c r="X10" s="2" t="str">
        <f>IF(V10=0," ",VLOOKUP(V10,Table1,3,FALSE))</f>
        <v xml:space="preserve"> </v>
      </c>
      <c r="Y10" s="2"/>
      <c r="Z10" s="2" t="str">
        <f t="shared" si="8"/>
        <v/>
      </c>
      <c r="AC10" s="2">
        <v>5</v>
      </c>
      <c r="AD10" s="2" t="s">
        <v>10</v>
      </c>
      <c r="AE10" s="2" t="s">
        <v>20</v>
      </c>
      <c r="AF10" s="2">
        <v>6700</v>
      </c>
      <c r="AG10" s="2">
        <v>6</v>
      </c>
      <c r="AH10" s="2">
        <f t="shared" si="6"/>
        <v>0</v>
      </c>
      <c r="AI10" s="2">
        <f t="shared" si="3"/>
        <v>0</v>
      </c>
      <c r="AJ10" s="2">
        <f t="shared" si="4"/>
        <v>6</v>
      </c>
      <c r="AK10" s="2">
        <f t="shared" si="5"/>
        <v>40200</v>
      </c>
      <c r="AL10" s="14" t="str">
        <f t="shared" si="7"/>
        <v>Reorder</v>
      </c>
    </row>
    <row r="11" spans="5:38" ht="25.05" customHeight="1" x14ac:dyDescent="0.3">
      <c r="E11" s="2">
        <v>6</v>
      </c>
      <c r="F11" s="2" t="s">
        <v>11</v>
      </c>
      <c r="G11" s="2" t="s">
        <v>25</v>
      </c>
      <c r="H11" s="2">
        <v>234</v>
      </c>
      <c r="I11" s="2">
        <v>55</v>
      </c>
      <c r="J11" s="2">
        <f t="shared" si="0"/>
        <v>12870</v>
      </c>
      <c r="L11" s="2"/>
      <c r="M11" s="2"/>
      <c r="N11" s="2"/>
      <c r="O11" s="2" t="str">
        <f>IF(N11=0," ",VLOOKUP(N11,Table1,2,FALSE))</f>
        <v xml:space="preserve"> </v>
      </c>
      <c r="P11" s="2" t="str">
        <f>IF(N11=0," ",VLOOKUP(N11,Table1,3,FALSE))</f>
        <v xml:space="preserve"> </v>
      </c>
      <c r="Q11" s="2"/>
      <c r="R11" s="2" t="str">
        <f t="shared" si="1"/>
        <v/>
      </c>
      <c r="T11" s="2"/>
      <c r="U11" s="2"/>
      <c r="V11" s="2"/>
      <c r="W11" s="2" t="str">
        <f>IF(V11=0," ",VLOOKUP(V11,Table1,2,FALSE))</f>
        <v xml:space="preserve"> </v>
      </c>
      <c r="X11" s="2" t="str">
        <f>IF(V11=0," ",VLOOKUP(V11,Table1,3,FALSE))</f>
        <v xml:space="preserve"> </v>
      </c>
      <c r="Y11" s="2"/>
      <c r="Z11" s="2" t="str">
        <f t="shared" si="8"/>
        <v/>
      </c>
      <c r="AC11" s="2">
        <v>6</v>
      </c>
      <c r="AD11" s="2" t="s">
        <v>11</v>
      </c>
      <c r="AE11" s="2" t="s">
        <v>25</v>
      </c>
      <c r="AF11" s="2">
        <v>234</v>
      </c>
      <c r="AG11" s="2">
        <v>55</v>
      </c>
      <c r="AH11" s="2">
        <f t="shared" si="6"/>
        <v>0</v>
      </c>
      <c r="AI11" s="2">
        <f t="shared" si="3"/>
        <v>0</v>
      </c>
      <c r="AJ11" s="2">
        <f t="shared" si="4"/>
        <v>55</v>
      </c>
      <c r="AK11" s="2">
        <f t="shared" si="5"/>
        <v>12870</v>
      </c>
      <c r="AL11" s="14" t="str">
        <f t="shared" si="7"/>
        <v>Available</v>
      </c>
    </row>
    <row r="12" spans="5:38" ht="25.05" customHeight="1" x14ac:dyDescent="0.3">
      <c r="E12" s="2">
        <v>7</v>
      </c>
      <c r="F12" s="2" t="s">
        <v>12</v>
      </c>
      <c r="G12" s="2" t="s">
        <v>21</v>
      </c>
      <c r="H12" s="2">
        <v>9934</v>
      </c>
      <c r="I12" s="2">
        <v>22</v>
      </c>
      <c r="J12" s="2">
        <f t="shared" si="0"/>
        <v>218548</v>
      </c>
      <c r="L12" s="2"/>
      <c r="M12" s="2"/>
      <c r="N12" s="2"/>
      <c r="O12" s="2" t="str">
        <f>IF(N12=0," ",VLOOKUP(N12,Table1,2,FALSE))</f>
        <v xml:space="preserve"> </v>
      </c>
      <c r="P12" s="2" t="str">
        <f>IF(N12=0," ",VLOOKUP(N12,Table1,3,FALSE))</f>
        <v xml:space="preserve"> </v>
      </c>
      <c r="Q12" s="2"/>
      <c r="R12" s="2" t="str">
        <f t="shared" si="1"/>
        <v/>
      </c>
      <c r="T12" s="2"/>
      <c r="U12" s="2"/>
      <c r="V12" s="2"/>
      <c r="W12" s="2" t="str">
        <f>IF(V12=0," ",VLOOKUP(V12,Table1,2,FALSE))</f>
        <v xml:space="preserve"> </v>
      </c>
      <c r="X12" s="2" t="str">
        <f>IF(V12=0," ",VLOOKUP(V12,Table1,3,FALSE))</f>
        <v xml:space="preserve"> </v>
      </c>
      <c r="Y12" s="2"/>
      <c r="Z12" s="2" t="str">
        <f t="shared" si="8"/>
        <v/>
      </c>
      <c r="AC12" s="2">
        <v>7</v>
      </c>
      <c r="AD12" s="2" t="s">
        <v>12</v>
      </c>
      <c r="AE12" s="2" t="s">
        <v>21</v>
      </c>
      <c r="AF12" s="2">
        <v>9934</v>
      </c>
      <c r="AG12" s="2">
        <v>22</v>
      </c>
      <c r="AH12" s="2">
        <f t="shared" si="6"/>
        <v>0</v>
      </c>
      <c r="AI12" s="2">
        <f t="shared" si="3"/>
        <v>0</v>
      </c>
      <c r="AJ12" s="2">
        <f t="shared" si="4"/>
        <v>22</v>
      </c>
      <c r="AK12" s="2">
        <f t="shared" si="5"/>
        <v>218548</v>
      </c>
      <c r="AL12" s="14" t="str">
        <f t="shared" si="7"/>
        <v>Available</v>
      </c>
    </row>
    <row r="13" spans="5:38" ht="25.05" customHeight="1" x14ac:dyDescent="0.3">
      <c r="E13" s="2">
        <v>8</v>
      </c>
      <c r="F13" s="2" t="s">
        <v>13</v>
      </c>
      <c r="G13" s="2" t="s">
        <v>22</v>
      </c>
      <c r="H13" s="2">
        <v>1267</v>
      </c>
      <c r="I13" s="2">
        <v>55</v>
      </c>
      <c r="J13" s="2">
        <f t="shared" si="0"/>
        <v>69685</v>
      </c>
      <c r="L13" s="2"/>
      <c r="M13" s="2"/>
      <c r="N13" s="2"/>
      <c r="O13" s="2" t="str">
        <f>IF(N13=0," ",VLOOKUP(N13,Table1,2,FALSE))</f>
        <v xml:space="preserve"> </v>
      </c>
      <c r="P13" s="2" t="str">
        <f>IF(N13=0," ",VLOOKUP(N13,Table1,3,FALSE))</f>
        <v xml:space="preserve"> </v>
      </c>
      <c r="Q13" s="2"/>
      <c r="R13" s="2" t="str">
        <f t="shared" si="1"/>
        <v/>
      </c>
      <c r="T13" s="2"/>
      <c r="U13" s="2"/>
      <c r="V13" s="2"/>
      <c r="W13" s="2" t="str">
        <f>IF(V13=0," ",VLOOKUP(V13,Table1,2,FALSE))</f>
        <v xml:space="preserve"> </v>
      </c>
      <c r="X13" s="2" t="str">
        <f>IF(V13=0," ",VLOOKUP(V13,Table1,3,FALSE))</f>
        <v xml:space="preserve"> </v>
      </c>
      <c r="Y13" s="2"/>
      <c r="Z13" s="2" t="str">
        <f t="shared" si="8"/>
        <v/>
      </c>
      <c r="AC13" s="2">
        <v>8</v>
      </c>
      <c r="AD13" s="2" t="s">
        <v>13</v>
      </c>
      <c r="AE13" s="2" t="s">
        <v>22</v>
      </c>
      <c r="AF13" s="2">
        <v>1267</v>
      </c>
      <c r="AG13" s="2">
        <v>55</v>
      </c>
      <c r="AH13" s="2">
        <f t="shared" si="6"/>
        <v>0</v>
      </c>
      <c r="AI13" s="2">
        <f t="shared" si="3"/>
        <v>0</v>
      </c>
      <c r="AJ13" s="2">
        <f t="shared" si="4"/>
        <v>55</v>
      </c>
      <c r="AK13" s="2">
        <f t="shared" si="5"/>
        <v>69685</v>
      </c>
      <c r="AL13" s="14" t="str">
        <f t="shared" si="7"/>
        <v>Available</v>
      </c>
    </row>
    <row r="14" spans="5:38" ht="25.05" customHeight="1" x14ac:dyDescent="0.3">
      <c r="E14" s="2">
        <v>9</v>
      </c>
      <c r="F14" s="2" t="s">
        <v>14</v>
      </c>
      <c r="G14" s="2" t="s">
        <v>23</v>
      </c>
      <c r="H14" s="2">
        <v>978</v>
      </c>
      <c r="I14" s="2">
        <v>78</v>
      </c>
      <c r="J14" s="2">
        <f t="shared" si="0"/>
        <v>76284</v>
      </c>
      <c r="L14" s="2"/>
      <c r="M14" s="2"/>
      <c r="N14" s="2"/>
      <c r="O14" s="2" t="str">
        <f>IF(N14=0," ",VLOOKUP(N14,Table1,2,FALSE))</f>
        <v xml:space="preserve"> </v>
      </c>
      <c r="P14" s="2" t="str">
        <f>IF(N14=0," ",VLOOKUP(N14,Table1,3,FALSE))</f>
        <v xml:space="preserve"> </v>
      </c>
      <c r="Q14" s="2"/>
      <c r="R14" s="2" t="str">
        <f t="shared" si="1"/>
        <v/>
      </c>
      <c r="T14" s="2"/>
      <c r="U14" s="2"/>
      <c r="V14" s="2"/>
      <c r="W14" s="2" t="str">
        <f>IF(V14=0," ",VLOOKUP(V14,Table1,2,FALSE))</f>
        <v xml:space="preserve"> </v>
      </c>
      <c r="X14" s="2" t="str">
        <f>IF(V14=0," ",VLOOKUP(V14,Table1,3,FALSE))</f>
        <v xml:space="preserve"> </v>
      </c>
      <c r="Y14" s="2"/>
      <c r="Z14" s="2" t="str">
        <f t="shared" si="8"/>
        <v/>
      </c>
      <c r="AC14" s="2">
        <v>9</v>
      </c>
      <c r="AD14" s="2" t="s">
        <v>14</v>
      </c>
      <c r="AE14" s="2" t="s">
        <v>23</v>
      </c>
      <c r="AF14" s="2">
        <v>978</v>
      </c>
      <c r="AG14" s="2">
        <v>78</v>
      </c>
      <c r="AH14" s="2">
        <f t="shared" si="6"/>
        <v>0</v>
      </c>
      <c r="AI14" s="2">
        <f t="shared" si="3"/>
        <v>0</v>
      </c>
      <c r="AJ14" s="2">
        <f t="shared" si="4"/>
        <v>78</v>
      </c>
      <c r="AK14" s="2">
        <f t="shared" si="5"/>
        <v>76284</v>
      </c>
      <c r="AL14" s="14" t="str">
        <f t="shared" si="7"/>
        <v>Available</v>
      </c>
    </row>
    <row r="15" spans="5:38" ht="25.05" customHeight="1" x14ac:dyDescent="0.3">
      <c r="E15" s="2">
        <v>10</v>
      </c>
      <c r="F15" s="2" t="s">
        <v>15</v>
      </c>
      <c r="G15" s="2" t="s">
        <v>24</v>
      </c>
      <c r="H15" s="2">
        <v>972</v>
      </c>
      <c r="I15" s="2">
        <v>98</v>
      </c>
      <c r="J15" s="2">
        <f t="shared" si="0"/>
        <v>95256</v>
      </c>
      <c r="L15" s="2"/>
      <c r="M15" s="2"/>
      <c r="N15" s="2"/>
      <c r="O15" s="2" t="str">
        <f>IF(N15=0," ",VLOOKUP(N15,Table1,2,FALSE))</f>
        <v xml:space="preserve"> </v>
      </c>
      <c r="P15" s="2" t="str">
        <f>IF(N15=0," ",VLOOKUP(N15,Table1,3,FALSE))</f>
        <v xml:space="preserve"> </v>
      </c>
      <c r="Q15" s="2"/>
      <c r="R15" s="2" t="str">
        <f t="shared" si="1"/>
        <v/>
      </c>
      <c r="T15" s="2"/>
      <c r="U15" s="2"/>
      <c r="V15" s="2"/>
      <c r="W15" s="2" t="str">
        <f>IF(V15=0," ",VLOOKUP(V15,Table1,2,FALSE))</f>
        <v xml:space="preserve"> </v>
      </c>
      <c r="X15" s="2" t="str">
        <f>IF(V15=0," ",VLOOKUP(V15,Table1,3,FALSE))</f>
        <v xml:space="preserve"> </v>
      </c>
      <c r="Y15" s="2"/>
      <c r="Z15" s="2" t="str">
        <f t="shared" si="8"/>
        <v/>
      </c>
      <c r="AC15" s="2">
        <v>10</v>
      </c>
      <c r="AD15" s="2" t="s">
        <v>15</v>
      </c>
      <c r="AE15" s="2" t="s">
        <v>24</v>
      </c>
      <c r="AF15" s="2">
        <v>972</v>
      </c>
      <c r="AG15" s="2">
        <v>98</v>
      </c>
      <c r="AH15" s="2">
        <f t="shared" si="6"/>
        <v>0</v>
      </c>
      <c r="AI15" s="2">
        <f t="shared" si="3"/>
        <v>0</v>
      </c>
      <c r="AJ15" s="2">
        <f t="shared" si="4"/>
        <v>98</v>
      </c>
      <c r="AK15" s="2">
        <f t="shared" si="5"/>
        <v>95256</v>
      </c>
      <c r="AL15" s="14" t="str">
        <f t="shared" si="7"/>
        <v>Available</v>
      </c>
    </row>
    <row r="16" spans="5:38" ht="25.05" customHeight="1" x14ac:dyDescent="0.3">
      <c r="E16" s="3"/>
      <c r="F16" s="3"/>
      <c r="G16" s="3"/>
      <c r="H16" s="3"/>
      <c r="I16" s="1" t="s">
        <v>26</v>
      </c>
      <c r="J16" s="1">
        <f>SUM(J6:J15)</f>
        <v>945018</v>
      </c>
      <c r="AC16" s="3"/>
      <c r="AD16" s="3"/>
      <c r="AE16" s="3"/>
      <c r="AF16" s="1" t="s">
        <v>26</v>
      </c>
      <c r="AG16" s="1">
        <f>SUM(AG6:AG15)</f>
        <v>396</v>
      </c>
      <c r="AH16" s="1">
        <f>SUM(AH6:AH15)</f>
        <v>2</v>
      </c>
      <c r="AI16" s="1">
        <f t="shared" ref="AI16:AJ16" si="9">SUM(AI6:AI15)</f>
        <v>10</v>
      </c>
      <c r="AJ16" s="1">
        <f t="shared" si="9"/>
        <v>388</v>
      </c>
      <c r="AK16" s="1">
        <f>SUM(AK6:AK15)</f>
        <v>897342</v>
      </c>
    </row>
  </sheetData>
  <mergeCells count="4">
    <mergeCell ref="E3:J4"/>
    <mergeCell ref="L3:R4"/>
    <mergeCell ref="T3:Z4"/>
    <mergeCell ref="AC3:AK4"/>
  </mergeCells>
  <phoneticPr fontId="2" type="noConversion"/>
  <conditionalFormatting sqref="AL6:AL15">
    <cfRule type="containsText" dxfId="1" priority="1" operator="containsText" text="Reorder">
      <formula>NOT(ISERROR(SEARCH("Reorder",AL6)))</formula>
    </cfRule>
    <cfRule type="containsText" dxfId="0" priority="2" operator="containsText" text="Reoder">
      <formula>NOT(ISERROR(SEARCH("Reoder",AL6)))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Inventory </vt:lpstr>
      <vt:lpstr>Table</vt:lpstr>
      <vt:lpstr>Table1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2023-05-29T08:43:55Z</dcterms:created>
  <dcterms:modified xsi:type="dcterms:W3CDTF">2023-05-29T09:36:16Z</dcterms:modified>
</cp:coreProperties>
</file>